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8695" yWindow="1995" windowWidth="20730" windowHeight="11760"/>
  </bookViews>
  <sheets>
    <sheet name="Significant variances" sheetId="2" r:id="rId1"/>
    <sheet name="Example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3" l="1"/>
  <c r="I53" i="3"/>
  <c r="I44" i="3"/>
  <c r="I35" i="3"/>
  <c r="G79" i="3"/>
  <c r="G78" i="3"/>
  <c r="G77" i="3"/>
  <c r="G76" i="3"/>
  <c r="G75" i="3"/>
  <c r="G74" i="3"/>
  <c r="H74" i="3" s="1"/>
  <c r="G70" i="3"/>
  <c r="G69" i="3"/>
  <c r="G68" i="3"/>
  <c r="G67" i="3"/>
  <c r="G66" i="3"/>
  <c r="G65" i="3"/>
  <c r="G61" i="3"/>
  <c r="G60" i="3"/>
  <c r="G59" i="3"/>
  <c r="G58" i="3"/>
  <c r="G57" i="3"/>
  <c r="G56" i="3"/>
  <c r="H56" i="3" s="1"/>
  <c r="G52" i="3"/>
  <c r="G51" i="3"/>
  <c r="G50" i="3"/>
  <c r="G49" i="3"/>
  <c r="G48" i="3"/>
  <c r="G47" i="3"/>
  <c r="H47" i="3" s="1"/>
  <c r="G43" i="3"/>
  <c r="G42" i="3"/>
  <c r="G41" i="3"/>
  <c r="G40" i="3"/>
  <c r="G39" i="3"/>
  <c r="G38" i="3"/>
  <c r="H38" i="3" s="1"/>
  <c r="G34" i="3"/>
  <c r="G33" i="3"/>
  <c r="G32" i="3"/>
  <c r="G31" i="3"/>
  <c r="G30" i="3"/>
  <c r="G29" i="3"/>
  <c r="H29" i="3" s="1"/>
  <c r="G25" i="3"/>
  <c r="G24" i="3"/>
  <c r="G20" i="3"/>
  <c r="H20" i="3" s="1"/>
  <c r="G49" i="2"/>
  <c r="G50" i="2"/>
  <c r="G51" i="2"/>
  <c r="G58" i="2"/>
  <c r="G59" i="2"/>
  <c r="G60" i="2"/>
  <c r="G67" i="2"/>
  <c r="G68" i="2"/>
  <c r="G69" i="2"/>
  <c r="G76" i="2"/>
  <c r="G77" i="2"/>
  <c r="G40" i="2"/>
  <c r="G41" i="2"/>
  <c r="G42" i="2"/>
  <c r="G34" i="2"/>
  <c r="G33" i="2"/>
  <c r="G32" i="2"/>
  <c r="G31" i="2"/>
  <c r="G30" i="2"/>
  <c r="G79" i="2"/>
  <c r="G78" i="2"/>
  <c r="G75" i="2"/>
  <c r="G74" i="2"/>
  <c r="H74" i="2" s="1"/>
  <c r="G70" i="2"/>
  <c r="G66" i="2"/>
  <c r="G65" i="2"/>
  <c r="G71" i="2" s="1"/>
  <c r="G61" i="2"/>
  <c r="G57" i="2"/>
  <c r="G56" i="2"/>
  <c r="G62" i="2" s="1"/>
  <c r="G52" i="2"/>
  <c r="G48" i="2"/>
  <c r="G47" i="2"/>
  <c r="G53" i="2" s="1"/>
  <c r="G43" i="2"/>
  <c r="G39" i="2"/>
  <c r="G38" i="2"/>
  <c r="G29" i="2"/>
  <c r="G20" i="2"/>
  <c r="H20" i="2" s="1"/>
  <c r="G26" i="2" l="1"/>
  <c r="H26" i="2" s="1"/>
  <c r="I26" i="2" s="1"/>
  <c r="G80" i="2"/>
  <c r="H80" i="2" s="1"/>
  <c r="I80" i="2" s="1"/>
  <c r="G44" i="2"/>
  <c r="H44" i="2" s="1"/>
  <c r="I44" i="2" s="1"/>
  <c r="G80" i="3"/>
  <c r="H80" i="3" s="1"/>
  <c r="I80" i="3" s="1"/>
  <c r="G71" i="3"/>
  <c r="H71" i="3" s="1"/>
  <c r="I71" i="3" s="1"/>
  <c r="G62" i="3"/>
  <c r="H62" i="3" s="1"/>
  <c r="G53" i="3"/>
  <c r="H53" i="3" s="1"/>
  <c r="G44" i="3"/>
  <c r="H44" i="3" s="1"/>
  <c r="G26" i="3"/>
  <c r="H26" i="3" s="1"/>
  <c r="I26" i="3" s="1"/>
  <c r="H65" i="3"/>
  <c r="G35" i="3"/>
  <c r="H35" i="3" s="1"/>
  <c r="H62" i="2"/>
  <c r="I62" i="2" s="1"/>
  <c r="H71" i="2"/>
  <c r="I71" i="2" s="1"/>
  <c r="G35" i="2"/>
  <c r="H35" i="2" s="1"/>
  <c r="I35" i="2" s="1"/>
  <c r="H65" i="2"/>
  <c r="H53" i="2"/>
  <c r="I53" i="2" s="1"/>
  <c r="H56" i="2"/>
  <c r="H47" i="2"/>
  <c r="H38" i="2"/>
  <c r="H29" i="2"/>
</calcChain>
</file>

<file path=xl/sharedStrings.xml><?xml version="1.0" encoding="utf-8"?>
<sst xmlns="http://schemas.openxmlformats.org/spreadsheetml/2006/main" count="84" uniqueCount="56">
  <si>
    <t>Item</t>
  </si>
  <si>
    <t>Difference</t>
  </si>
  <si>
    <t>Box 2: Precept or Rates and levies</t>
  </si>
  <si>
    <t>Box 3: Total other receipts</t>
  </si>
  <si>
    <t>Box 4: Staff costs</t>
  </si>
  <si>
    <t>Box 5: Loan interest/capital repayments</t>
  </si>
  <si>
    <t>Box 6: Other payments</t>
  </si>
  <si>
    <t>Box 9: Fixed assets plus long-term investments</t>
  </si>
  <si>
    <t>Box 10: Total borrowings</t>
  </si>
  <si>
    <t>%</t>
  </si>
  <si>
    <t>1. Enter figures per the AGAR in the cells highlighted in light blue. This will automatically calculate a percentage change between years.</t>
  </si>
  <si>
    <t>Box 2: Precept or Rates and levies (adjusted)</t>
  </si>
  <si>
    <t>Additional comments / explanations</t>
  </si>
  <si>
    <t>Box 3: Total other receipts (adjusted)</t>
  </si>
  <si>
    <t>Box 4: Staff costs (adjusted)</t>
  </si>
  <si>
    <t>Box 6: Other payments (adjusted)</t>
  </si>
  <si>
    <t>Box 9: Fixed assets plus long-term investments (adjusted)</t>
  </si>
  <si>
    <t>Box 10: Total borrowings (adjusted)</t>
  </si>
  <si>
    <t>Box 5: Loan interest/capital repayments (adjusted)</t>
  </si>
  <si>
    <t>2. If the variance is within 15%, no explanation is required. However, if it is outside this threshold, the percentage difference will highlight in yellow and an explanation is required.</t>
  </si>
  <si>
    <t>4. Once a sufficient explanation has been given to bring the percentage within 15% between years, the percentage difference cell will highlight as 'green' in the 'adjusted' line.</t>
  </si>
  <si>
    <t>Instructions for completing this template:</t>
  </si>
  <si>
    <t>Please note that for fixed assets, regardless of the percentage change in the figure, an explanation is required for the movement.</t>
  </si>
  <si>
    <t>Statement of Variances - Year ended 31 March 2025</t>
  </si>
  <si>
    <t>2024-25</t>
  </si>
  <si>
    <t>2023-24</t>
  </si>
  <si>
    <r>
      <t xml:space="preserve">3. Explanations should be entered in each section, quantified to show the figures for </t>
    </r>
    <r>
      <rPr>
        <u/>
        <sz val="11"/>
        <color rgb="FF464B4B"/>
        <rFont val="Arial"/>
        <family val="2"/>
      </rPr>
      <t>each</t>
    </r>
    <r>
      <rPr>
        <sz val="11"/>
        <color rgb="FF464B4B"/>
        <rFont val="Arial"/>
        <family val="2"/>
      </rPr>
      <t xml:space="preserve"> year. This will automatically calculate the remaining difference and the percentage unexplained.</t>
    </r>
  </si>
  <si>
    <t>Forvis Mazars 2025 all rights reserved</t>
  </si>
  <si>
    <t>Community Infrastructure Levy</t>
  </si>
  <si>
    <t>Grants</t>
  </si>
  <si>
    <t>Website charges</t>
  </si>
  <si>
    <t>New play equipment</t>
  </si>
  <si>
    <t>Election expenses</t>
  </si>
  <si>
    <t>Grounds maintenance</t>
  </si>
  <si>
    <t>Disposal of wooden picnic table</t>
  </si>
  <si>
    <t>Recycled plastic picnic table</t>
  </si>
  <si>
    <t xml:space="preserve">Grants &amp; donations/fundraising totalling £46,517 received towards the </t>
  </si>
  <si>
    <t>purchase of new play equipment costing £53,329.96</t>
  </si>
  <si>
    <t>VAT refund received of £4,444.16 that was paid on the deposit payment made</t>
  </si>
  <si>
    <t>for the new play equipment</t>
  </si>
  <si>
    <t>Deposit payment of £26664.98 made for new play equipment</t>
  </si>
  <si>
    <t xml:space="preserve">VAT refund </t>
  </si>
  <si>
    <t>Deposit for new play equipment</t>
  </si>
  <si>
    <t>Grants/donations for new play equipment</t>
  </si>
  <si>
    <t>Rent of chapel for storage</t>
  </si>
  <si>
    <t>Grass cutting</t>
  </si>
  <si>
    <t>The Parish Council has historically kept the precept low through the use of</t>
  </si>
  <si>
    <t>with adjustments being made to spending  on grass cutting and maintenance</t>
  </si>
  <si>
    <t>costs of running the Parish Council without relying on goodwill of unpaid work</t>
  </si>
  <si>
    <t>unpaid volunteers and the use of reserves held. The increase in precept from</t>
  </si>
  <si>
    <t xml:space="preserve"> from 2023-24 to 2024-25 has been to more accurately to cover the actual </t>
  </si>
  <si>
    <t>Precept increased by 17.3% to cover planned employment of a Parish Clerk</t>
  </si>
  <si>
    <t>Clerk salary</t>
  </si>
  <si>
    <t>Maintenance</t>
  </si>
  <si>
    <t>Note - the figure of £31,352 for 2023/24 is a restated value - see the</t>
  </si>
  <si>
    <t>attached explanatory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</si>
</sst>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72CE"/>
      <name val="Arial"/>
      <family val="2"/>
    </font>
    <font>
      <b/>
      <sz val="11"/>
      <color rgb="FF464B4B"/>
      <name val="Arial"/>
      <family val="2"/>
    </font>
    <font>
      <sz val="11"/>
      <color rgb="FF464B4B"/>
      <name val="Arial"/>
      <family val="2"/>
    </font>
    <font>
      <sz val="8"/>
      <color rgb="FF464B4B"/>
      <name val="Arial"/>
      <family val="2"/>
    </font>
    <font>
      <u/>
      <sz val="11"/>
      <color rgb="FF464B4B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4AA7B7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6" fillId="2" borderId="0" xfId="3" applyFill="1"/>
    <xf numFmtId="0" fontId="6" fillId="3" borderId="0" xfId="3" applyFill="1"/>
    <xf numFmtId="0" fontId="6" fillId="2" borderId="7" xfId="3" applyFill="1" applyBorder="1"/>
    <xf numFmtId="0" fontId="7" fillId="2" borderId="0" xfId="3" applyFont="1" applyFill="1"/>
    <xf numFmtId="0" fontId="5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11" fillId="2" borderId="0" xfId="3" applyFont="1" applyFill="1"/>
    <xf numFmtId="0" fontId="11" fillId="3" borderId="0" xfId="3" applyFont="1" applyFill="1"/>
    <xf numFmtId="43" fontId="10" fillId="0" borderId="2" xfId="1" applyFont="1" applyBorder="1"/>
    <xf numFmtId="43" fontId="10" fillId="0" borderId="2" xfId="1" applyFont="1" applyFill="1" applyBorder="1"/>
    <xf numFmtId="43" fontId="9" fillId="0" borderId="1" xfId="1" applyFont="1" applyBorder="1"/>
    <xf numFmtId="43" fontId="10" fillId="0" borderId="1" xfId="1" applyFont="1" applyFill="1" applyBorder="1"/>
    <xf numFmtId="43" fontId="9" fillId="0" borderId="3" xfId="1" applyFont="1" applyBorder="1"/>
    <xf numFmtId="43" fontId="10" fillId="0" borderId="3" xfId="1" applyFont="1" applyFill="1" applyBorder="1"/>
    <xf numFmtId="2" fontId="9" fillId="0" borderId="4" xfId="0" applyNumberFormat="1" applyFont="1" applyBorder="1"/>
    <xf numFmtId="43" fontId="9" fillId="0" borderId="5" xfId="1" applyFont="1" applyFill="1" applyBorder="1"/>
    <xf numFmtId="164" fontId="9" fillId="0" borderId="5" xfId="2" applyNumberFormat="1" applyFont="1" applyFill="1" applyBorder="1"/>
    <xf numFmtId="43" fontId="10" fillId="0" borderId="1" xfId="1" applyFont="1" applyBorder="1"/>
    <xf numFmtId="2" fontId="9" fillId="7" borderId="9" xfId="0" applyNumberFormat="1" applyFont="1" applyFill="1" applyBorder="1"/>
    <xf numFmtId="43" fontId="9" fillId="5" borderId="8" xfId="1" applyFont="1" applyFill="1" applyBorder="1"/>
    <xf numFmtId="43" fontId="9" fillId="0" borderId="8" xfId="1" applyFont="1" applyFill="1" applyBorder="1"/>
    <xf numFmtId="164" fontId="9" fillId="0" borderId="8" xfId="2" applyNumberFormat="1" applyFont="1" applyFill="1" applyBorder="1"/>
    <xf numFmtId="2" fontId="9" fillId="7" borderId="10" xfId="0" applyNumberFormat="1" applyFont="1" applyFill="1" applyBorder="1"/>
    <xf numFmtId="2" fontId="10" fillId="0" borderId="11" xfId="0" applyNumberFormat="1" applyFont="1" applyBorder="1"/>
    <xf numFmtId="2" fontId="10" fillId="0" borderId="12" xfId="0" applyNumberFormat="1" applyFont="1" applyBorder="1"/>
    <xf numFmtId="2" fontId="10" fillId="0" borderId="13" xfId="0" applyNumberFormat="1" applyFont="1" applyBorder="1"/>
    <xf numFmtId="2" fontId="10" fillId="0" borderId="14" xfId="0" applyNumberFormat="1" applyFont="1" applyBorder="1"/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2" fontId="9" fillId="4" borderId="10" xfId="0" applyNumberFormat="1" applyFont="1" applyFill="1" applyBorder="1"/>
    <xf numFmtId="2" fontId="10" fillId="0" borderId="15" xfId="0" applyNumberFormat="1" applyFont="1" applyBorder="1"/>
    <xf numFmtId="2" fontId="10" fillId="0" borderId="16" xfId="0" applyNumberFormat="1" applyFont="1" applyBorder="1"/>
    <xf numFmtId="43" fontId="9" fillId="0" borderId="6" xfId="1" applyFont="1" applyFill="1" applyBorder="1"/>
    <xf numFmtId="0" fontId="13" fillId="2" borderId="0" xfId="0" applyFont="1" applyFill="1"/>
    <xf numFmtId="43" fontId="10" fillId="0" borderId="3" xfId="1" applyFont="1" applyBorder="1"/>
    <xf numFmtId="0" fontId="14" fillId="0" borderId="0" xfId="0" applyFont="1"/>
    <xf numFmtId="0" fontId="6" fillId="2" borderId="0" xfId="3" applyFill="1" applyAlignment="1">
      <alignment horizontal="center"/>
    </xf>
    <xf numFmtId="0" fontId="6" fillId="0" borderId="0" xfId="3" applyAlignment="1">
      <alignment horizontal="center"/>
    </xf>
    <xf numFmtId="0" fontId="9" fillId="2" borderId="0" xfId="0" applyFont="1" applyFill="1"/>
    <xf numFmtId="0" fontId="9" fillId="0" borderId="0" xfId="0" applyFont="1"/>
    <xf numFmtId="0" fontId="14" fillId="0" borderId="17" xfId="0" applyFont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8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4AA7B7"/>
      <color rgb="FF464B4B"/>
      <color rgb="FF0072CE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79372E5-2AEB-4DC2-99AB-0D535852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13676" y="149743"/>
          <a:ext cx="1404158" cy="792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44D5674-102F-4E4C-AB24-C59A1223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3075" y="133607"/>
          <a:ext cx="1404158" cy="71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J88"/>
  <sheetViews>
    <sheetView showGridLines="0" tabSelected="1" zoomScale="85" zoomScaleNormal="85" workbookViewId="0">
      <pane xSplit="1" ySplit="19" topLeftCell="B47" activePane="bottomRight" state="frozen"/>
      <selection pane="topRight" activeCell="B1" sqref="B1"/>
      <selection pane="bottomLeft" activeCell="A20" sqref="A20"/>
      <selection pane="bottomRight" activeCell="I67" sqref="I67"/>
    </sheetView>
  </sheetViews>
  <sheetFormatPr defaultColWidth="4.140625" defaultRowHeight="11.25" x14ac:dyDescent="0.2"/>
  <cols>
    <col min="1" max="3" width="4.140625" style="2"/>
    <col min="4" max="4" width="56.85546875" style="2" customWidth="1"/>
    <col min="5" max="5" width="15.42578125" style="2" customWidth="1"/>
    <col min="6" max="6" width="16.7109375" style="2" customWidth="1"/>
    <col min="7" max="7" width="16.42578125" style="2" customWidth="1"/>
    <col min="8" max="8" width="16.28515625" style="2" customWidth="1"/>
    <col min="9" max="9" width="76.28515625" style="2" customWidth="1"/>
    <col min="10" max="10" width="12.42578125" style="2" customWidth="1"/>
    <col min="11" max="16384" width="4.14062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5" x14ac:dyDescent="0.25">
      <c r="B10" s="1"/>
      <c r="C10" s="1"/>
      <c r="D10" s="5"/>
      <c r="E10" s="6"/>
      <c r="F10" s="6"/>
      <c r="G10" s="1"/>
      <c r="H10" s="1"/>
      <c r="I10" s="1"/>
      <c r="J10" s="1"/>
    </row>
    <row r="11" spans="2:10" ht="15" x14ac:dyDescent="0.25">
      <c r="B11" s="1"/>
      <c r="C11" s="1"/>
      <c r="D11" s="42" t="s">
        <v>21</v>
      </c>
      <c r="E11" s="43"/>
      <c r="F11" s="43"/>
      <c r="G11" s="1"/>
      <c r="H11" s="1"/>
      <c r="I11" s="1"/>
      <c r="J11" s="1"/>
    </row>
    <row r="12" spans="2:10" ht="14.25" x14ac:dyDescent="0.2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.25" x14ac:dyDescent="0.2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.25" x14ac:dyDescent="0.2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.25" x14ac:dyDescent="0.2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5" x14ac:dyDescent="0.2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.7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5" x14ac:dyDescent="0.25">
      <c r="B20" s="10"/>
      <c r="C20" s="10"/>
      <c r="D20" s="22" t="s">
        <v>2</v>
      </c>
      <c r="E20" s="23">
        <v>2900</v>
      </c>
      <c r="F20" s="23">
        <v>3400.63</v>
      </c>
      <c r="G20" s="24">
        <f>F20-E20</f>
        <v>500.63000000000011</v>
      </c>
      <c r="H20" s="25">
        <f>G20/E20</f>
        <v>0.17263103448275866</v>
      </c>
      <c r="I20" s="33" t="s">
        <v>51</v>
      </c>
      <c r="J20" s="10"/>
    </row>
    <row r="21" spans="2:10" s="11" customFormat="1" ht="14.25" x14ac:dyDescent="0.2">
      <c r="B21" s="10"/>
      <c r="C21" s="10"/>
      <c r="D21" s="34" t="s">
        <v>52</v>
      </c>
      <c r="E21" s="12">
        <v>0</v>
      </c>
      <c r="F21" s="12">
        <v>1944</v>
      </c>
      <c r="G21" s="13">
        <v>1944</v>
      </c>
      <c r="H21" s="13"/>
      <c r="I21" s="35" t="s">
        <v>47</v>
      </c>
      <c r="J21" s="10"/>
    </row>
    <row r="22" spans="2:10" s="11" customFormat="1" ht="14.25" x14ac:dyDescent="0.2">
      <c r="B22" s="10"/>
      <c r="C22" s="10"/>
      <c r="D22" s="34" t="s">
        <v>53</v>
      </c>
      <c r="E22" s="12">
        <v>1000</v>
      </c>
      <c r="F22" s="12">
        <v>0</v>
      </c>
      <c r="G22" s="13">
        <v>-1000</v>
      </c>
      <c r="H22" s="13"/>
      <c r="I22" s="35" t="s">
        <v>46</v>
      </c>
      <c r="J22" s="10"/>
    </row>
    <row r="23" spans="2:10" s="11" customFormat="1" ht="14.25" x14ac:dyDescent="0.2">
      <c r="B23" s="10"/>
      <c r="C23" s="10"/>
      <c r="D23" s="34" t="s">
        <v>45</v>
      </c>
      <c r="E23" s="12">
        <v>760</v>
      </c>
      <c r="F23" s="12">
        <v>500</v>
      </c>
      <c r="G23" s="13">
        <v>-250</v>
      </c>
      <c r="H23" s="13"/>
      <c r="I23" s="35" t="s">
        <v>49</v>
      </c>
      <c r="J23" s="10"/>
    </row>
    <row r="24" spans="2:10" s="11" customFormat="1" ht="14.25" x14ac:dyDescent="0.2">
      <c r="B24" s="10"/>
      <c r="C24" s="10"/>
      <c r="D24" s="27"/>
      <c r="E24" s="21"/>
      <c r="F24" s="21"/>
      <c r="G24" s="13"/>
      <c r="H24" s="15"/>
      <c r="I24" s="28" t="s">
        <v>50</v>
      </c>
      <c r="J24" s="10"/>
    </row>
    <row r="25" spans="2:10" s="11" customFormat="1" ht="15" thickBot="1" x14ac:dyDescent="0.25">
      <c r="B25" s="10"/>
      <c r="C25" s="10"/>
      <c r="D25" s="29"/>
      <c r="E25" s="38"/>
      <c r="F25" s="38"/>
      <c r="G25" s="17"/>
      <c r="H25" s="17"/>
      <c r="I25" s="30" t="s">
        <v>48</v>
      </c>
      <c r="J25" s="10"/>
    </row>
    <row r="26" spans="2:10" s="11" customFormat="1" ht="15.75" thickBot="1" x14ac:dyDescent="0.3">
      <c r="B26" s="10"/>
      <c r="C26" s="10"/>
      <c r="D26" s="18" t="s">
        <v>11</v>
      </c>
      <c r="E26" s="19"/>
      <c r="F26" s="19"/>
      <c r="G26" s="19">
        <f>G20-SUM(G21:G25)</f>
        <v>-193.36999999999989</v>
      </c>
      <c r="H26" s="20">
        <f>IF(G26=0,0,G26/E20)</f>
        <v>-6.6679310344827547E-2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5" x14ac:dyDescent="0.25">
      <c r="B29" s="10"/>
      <c r="C29" s="10"/>
      <c r="D29" s="22" t="s">
        <v>3</v>
      </c>
      <c r="E29" s="23">
        <v>1367</v>
      </c>
      <c r="F29" s="23">
        <v>51033</v>
      </c>
      <c r="G29" s="24">
        <f>F29-E29</f>
        <v>49666</v>
      </c>
      <c r="H29" s="25">
        <f>G29/E29</f>
        <v>36.332114118507683</v>
      </c>
      <c r="I29" s="26" t="s">
        <v>36</v>
      </c>
      <c r="J29" s="10"/>
    </row>
    <row r="30" spans="2:10" s="11" customFormat="1" ht="14.25" x14ac:dyDescent="0.2">
      <c r="B30" s="10"/>
      <c r="C30" s="10"/>
      <c r="D30" s="27" t="s">
        <v>43</v>
      </c>
      <c r="E30" s="21">
        <v>0</v>
      </c>
      <c r="F30" s="21">
        <v>46517</v>
      </c>
      <c r="G30" s="13">
        <f t="shared" ref="G30:G34" si="0">F30-E30</f>
        <v>46517</v>
      </c>
      <c r="H30" s="15"/>
      <c r="I30" s="28" t="s">
        <v>37</v>
      </c>
      <c r="J30" s="10"/>
    </row>
    <row r="31" spans="2:10" s="11" customFormat="1" ht="14.25" x14ac:dyDescent="0.2">
      <c r="B31" s="10"/>
      <c r="C31" s="10"/>
      <c r="D31" s="27" t="s">
        <v>41</v>
      </c>
      <c r="E31" s="21">
        <v>362.2</v>
      </c>
      <c r="F31" s="21">
        <v>4444.16</v>
      </c>
      <c r="G31" s="13">
        <f t="shared" si="0"/>
        <v>4081.96</v>
      </c>
      <c r="H31" s="15"/>
      <c r="I31" s="28" t="s">
        <v>38</v>
      </c>
      <c r="J31" s="10"/>
    </row>
    <row r="32" spans="2:10" s="11" customFormat="1" ht="14.25" x14ac:dyDescent="0.2">
      <c r="B32" s="10"/>
      <c r="C32" s="10"/>
      <c r="D32" s="27" t="s">
        <v>44</v>
      </c>
      <c r="E32" s="21">
        <v>840</v>
      </c>
      <c r="F32" s="21">
        <v>0</v>
      </c>
      <c r="G32" s="13">
        <f t="shared" si="0"/>
        <v>-840</v>
      </c>
      <c r="H32" s="15"/>
      <c r="I32" s="28" t="s">
        <v>39</v>
      </c>
      <c r="J32" s="10"/>
    </row>
    <row r="33" spans="2:10" s="11" customFormat="1" ht="14.25" x14ac:dyDescent="0.2">
      <c r="B33" s="10"/>
      <c r="C33" s="10"/>
      <c r="D33" s="27"/>
      <c r="E33" s="21"/>
      <c r="F33" s="21"/>
      <c r="G33" s="13">
        <f t="shared" si="0"/>
        <v>0</v>
      </c>
      <c r="H33" s="15"/>
      <c r="I33" s="28"/>
      <c r="J33" s="10"/>
    </row>
    <row r="34" spans="2:10" s="11" customFormat="1" ht="15.75" thickBot="1" x14ac:dyDescent="0.3">
      <c r="B34" s="10"/>
      <c r="C34" s="10"/>
      <c r="D34" s="29"/>
      <c r="E34" s="16"/>
      <c r="F34" s="16"/>
      <c r="G34" s="13">
        <f t="shared" si="0"/>
        <v>0</v>
      </c>
      <c r="H34" s="17"/>
      <c r="I34" s="30"/>
      <c r="J34" s="10"/>
    </row>
    <row r="35" spans="2:10" s="11" customFormat="1" ht="15.75" thickBot="1" x14ac:dyDescent="0.3">
      <c r="B35" s="10"/>
      <c r="C35" s="10"/>
      <c r="D35" s="18" t="s">
        <v>13</v>
      </c>
      <c r="E35" s="19"/>
      <c r="F35" s="19"/>
      <c r="G35" s="19">
        <f>G29-SUM(G30:G34)</f>
        <v>-92.959999999999127</v>
      </c>
      <c r="H35" s="20">
        <f>IF(G35=0,0,G35/E29)</f>
        <v>-6.8002926115580925E-2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5" x14ac:dyDescent="0.25">
      <c r="B38" s="10"/>
      <c r="C38" s="10"/>
      <c r="D38" s="22" t="s">
        <v>4</v>
      </c>
      <c r="E38" s="23">
        <v>0</v>
      </c>
      <c r="F38" s="23">
        <v>0</v>
      </c>
      <c r="G38" s="24">
        <f>F38-E38</f>
        <v>0</v>
      </c>
      <c r="H38" s="25" t="e">
        <f>G38/E38</f>
        <v>#DIV/0!</v>
      </c>
      <c r="I38" s="26"/>
      <c r="J38" s="10"/>
    </row>
    <row r="39" spans="2:10" s="11" customFormat="1" ht="14.25" x14ac:dyDescent="0.2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.25" x14ac:dyDescent="0.2">
      <c r="B40" s="10"/>
      <c r="C40" s="10"/>
      <c r="D40" s="27"/>
      <c r="E40" s="21"/>
      <c r="F40" s="21"/>
      <c r="G40" s="13">
        <f t="shared" ref="G40:G42" si="1">F40-E40</f>
        <v>0</v>
      </c>
      <c r="H40" s="15"/>
      <c r="I40" s="28"/>
      <c r="J40" s="10"/>
    </row>
    <row r="41" spans="2:10" s="11" customFormat="1" ht="14.25" x14ac:dyDescent="0.2">
      <c r="B41" s="10"/>
      <c r="C41" s="10"/>
      <c r="D41" s="27"/>
      <c r="E41" s="21"/>
      <c r="F41" s="21"/>
      <c r="G41" s="13">
        <f t="shared" si="1"/>
        <v>0</v>
      </c>
      <c r="H41" s="15"/>
      <c r="I41" s="28"/>
      <c r="J41" s="10"/>
    </row>
    <row r="42" spans="2:10" s="11" customFormat="1" ht="14.25" x14ac:dyDescent="0.2">
      <c r="B42" s="10"/>
      <c r="C42" s="10"/>
      <c r="D42" s="27"/>
      <c r="E42" s="21"/>
      <c r="F42" s="21"/>
      <c r="G42" s="13">
        <f t="shared" si="1"/>
        <v>0</v>
      </c>
      <c r="H42" s="15"/>
      <c r="I42" s="28"/>
      <c r="J42" s="10"/>
    </row>
    <row r="43" spans="2:10" s="11" customFormat="1" ht="15.75" thickBot="1" x14ac:dyDescent="0.3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.75" thickBot="1" x14ac:dyDescent="0.3">
      <c r="B44" s="10"/>
      <c r="C44" s="10"/>
      <c r="D44" s="18" t="s">
        <v>14</v>
      </c>
      <c r="E44" s="19"/>
      <c r="F44" s="19"/>
      <c r="G44" s="19">
        <f>G38-SUM(G39:G43)</f>
        <v>0</v>
      </c>
      <c r="H44" s="20">
        <f>IF(G44=0,0,G44/E38)</f>
        <v>0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5" x14ac:dyDescent="0.2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.25" x14ac:dyDescent="0.2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.25" x14ac:dyDescent="0.2">
      <c r="B49" s="10"/>
      <c r="C49" s="10"/>
      <c r="D49" s="27"/>
      <c r="E49" s="21"/>
      <c r="F49" s="21"/>
      <c r="G49" s="13">
        <f t="shared" ref="G49:G51" si="2">F49-E49</f>
        <v>0</v>
      </c>
      <c r="H49" s="15"/>
      <c r="I49" s="28"/>
      <c r="J49" s="10"/>
    </row>
    <row r="50" spans="2:10" s="11" customFormat="1" ht="14.25" x14ac:dyDescent="0.2">
      <c r="B50" s="10"/>
      <c r="C50" s="10"/>
      <c r="D50" s="27"/>
      <c r="E50" s="21"/>
      <c r="F50" s="21"/>
      <c r="G50" s="13">
        <f t="shared" si="2"/>
        <v>0</v>
      </c>
      <c r="H50" s="15"/>
      <c r="I50" s="28"/>
      <c r="J50" s="10"/>
    </row>
    <row r="51" spans="2:10" s="11" customFormat="1" ht="14.25" x14ac:dyDescent="0.2">
      <c r="B51" s="10"/>
      <c r="C51" s="10"/>
      <c r="D51" s="27"/>
      <c r="E51" s="21"/>
      <c r="F51" s="21"/>
      <c r="G51" s="13">
        <f t="shared" si="2"/>
        <v>0</v>
      </c>
      <c r="H51" s="15"/>
      <c r="I51" s="28"/>
      <c r="J51" s="10"/>
    </row>
    <row r="52" spans="2:10" s="11" customFormat="1" ht="15.75" thickBot="1" x14ac:dyDescent="0.3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.75" thickBot="1" x14ac:dyDescent="0.3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5" x14ac:dyDescent="0.25">
      <c r="B56" s="10"/>
      <c r="C56" s="10"/>
      <c r="D56" s="22" t="s">
        <v>6</v>
      </c>
      <c r="E56" s="23">
        <v>1945</v>
      </c>
      <c r="F56" s="23">
        <v>28432</v>
      </c>
      <c r="G56" s="24">
        <f>F56-E56</f>
        <v>26487</v>
      </c>
      <c r="H56" s="25">
        <f>G56/E56</f>
        <v>13.617994858611825</v>
      </c>
      <c r="I56" s="26" t="s">
        <v>40</v>
      </c>
      <c r="J56" s="10"/>
    </row>
    <row r="57" spans="2:10" s="11" customFormat="1" ht="14.25" x14ac:dyDescent="0.2">
      <c r="B57" s="10"/>
      <c r="C57" s="10"/>
      <c r="D57" s="27" t="s">
        <v>42</v>
      </c>
      <c r="E57" s="21">
        <v>0</v>
      </c>
      <c r="F57" s="21">
        <v>26664.98</v>
      </c>
      <c r="G57" s="13">
        <f>F57-E57</f>
        <v>26664.98</v>
      </c>
      <c r="H57" s="15"/>
      <c r="I57" s="28"/>
      <c r="J57" s="10"/>
    </row>
    <row r="58" spans="2:10" s="11" customFormat="1" ht="14.25" x14ac:dyDescent="0.2">
      <c r="B58" s="10"/>
      <c r="C58" s="10"/>
      <c r="D58" s="27"/>
      <c r="E58" s="21"/>
      <c r="F58" s="21"/>
      <c r="G58" s="13">
        <f t="shared" ref="G58:G60" si="3">F58-E58</f>
        <v>0</v>
      </c>
      <c r="H58" s="15"/>
      <c r="I58" s="28"/>
      <c r="J58" s="10"/>
    </row>
    <row r="59" spans="2:10" s="11" customFormat="1" ht="14.25" x14ac:dyDescent="0.2">
      <c r="B59" s="10"/>
      <c r="C59" s="10"/>
      <c r="D59" s="27"/>
      <c r="E59" s="21"/>
      <c r="F59" s="21"/>
      <c r="G59" s="13">
        <f t="shared" si="3"/>
        <v>0</v>
      </c>
      <c r="H59" s="15"/>
      <c r="I59" s="28"/>
      <c r="J59" s="10"/>
    </row>
    <row r="60" spans="2:10" s="11" customFormat="1" ht="14.25" x14ac:dyDescent="0.2">
      <c r="B60" s="10"/>
      <c r="C60" s="10"/>
      <c r="D60" s="27"/>
      <c r="E60" s="21"/>
      <c r="F60" s="21"/>
      <c r="G60" s="13">
        <f t="shared" si="3"/>
        <v>0</v>
      </c>
      <c r="H60" s="15"/>
      <c r="I60" s="28"/>
      <c r="J60" s="10"/>
    </row>
    <row r="61" spans="2:10" s="11" customFormat="1" ht="15.75" thickBot="1" x14ac:dyDescent="0.3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5.75" thickBot="1" x14ac:dyDescent="0.3">
      <c r="B62" s="10"/>
      <c r="C62" s="10"/>
      <c r="D62" s="18" t="s">
        <v>15</v>
      </c>
      <c r="E62" s="19"/>
      <c r="F62" s="19"/>
      <c r="G62" s="19">
        <f>G56-SUM(G57:G61)</f>
        <v>-177.97999999999956</v>
      </c>
      <c r="H62" s="20">
        <f>IF(G62=0,0,G62/E56)</f>
        <v>-9.1506426735218291E-2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5" x14ac:dyDescent="0.25">
      <c r="B65" s="10"/>
      <c r="C65" s="10"/>
      <c r="D65" s="22" t="s">
        <v>7</v>
      </c>
      <c r="E65" s="23">
        <v>31352</v>
      </c>
      <c r="F65" s="23">
        <v>31352</v>
      </c>
      <c r="G65" s="24">
        <f>F65-E65</f>
        <v>0</v>
      </c>
      <c r="H65" s="25">
        <f>G65/E65</f>
        <v>0</v>
      </c>
      <c r="I65" s="26" t="s">
        <v>54</v>
      </c>
      <c r="J65" s="10"/>
    </row>
    <row r="66" spans="2:10" s="11" customFormat="1" ht="15" x14ac:dyDescent="0.25">
      <c r="B66" s="10"/>
      <c r="C66" s="10"/>
      <c r="D66" s="27"/>
      <c r="E66" s="21"/>
      <c r="F66" s="21"/>
      <c r="G66" s="13">
        <f>F66-E66</f>
        <v>0</v>
      </c>
      <c r="H66" s="15"/>
      <c r="I66" s="44" t="s">
        <v>55</v>
      </c>
      <c r="J66" s="10"/>
    </row>
    <row r="67" spans="2:10" s="11" customFormat="1" ht="15" x14ac:dyDescent="0.25">
      <c r="B67" s="10"/>
      <c r="C67" s="10"/>
      <c r="D67" s="27"/>
      <c r="E67" s="21"/>
      <c r="F67" s="21"/>
      <c r="G67" s="13">
        <f t="shared" ref="G67:G69" si="4">F67-E67</f>
        <v>0</v>
      </c>
      <c r="H67" s="15"/>
      <c r="I67" s="39"/>
      <c r="J67" s="10"/>
    </row>
    <row r="68" spans="2:10" s="11" customFormat="1" ht="14.25" x14ac:dyDescent="0.2">
      <c r="B68" s="10"/>
      <c r="C68" s="10"/>
      <c r="D68" s="27"/>
      <c r="E68" s="21"/>
      <c r="F68" s="21"/>
      <c r="G68" s="13">
        <f t="shared" si="4"/>
        <v>0</v>
      </c>
      <c r="H68" s="15"/>
      <c r="I68" s="28"/>
      <c r="J68" s="10"/>
    </row>
    <row r="69" spans="2:10" s="11" customFormat="1" ht="14.25" x14ac:dyDescent="0.2">
      <c r="B69" s="10"/>
      <c r="C69" s="10"/>
      <c r="D69" s="27"/>
      <c r="E69" s="21"/>
      <c r="F69" s="21"/>
      <c r="G69" s="13">
        <f t="shared" si="4"/>
        <v>0</v>
      </c>
      <c r="H69" s="15"/>
      <c r="I69" s="28"/>
      <c r="J69" s="10"/>
    </row>
    <row r="70" spans="2:10" s="11" customFormat="1" ht="15.75" thickBot="1" x14ac:dyDescent="0.3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.75" thickBot="1" x14ac:dyDescent="0.3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needed")</f>
        <v>No further explanation needed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5" x14ac:dyDescent="0.25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.25" x14ac:dyDescent="0.2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.25" x14ac:dyDescent="0.2">
      <c r="B76" s="10"/>
      <c r="C76" s="10"/>
      <c r="D76" s="27"/>
      <c r="E76" s="21"/>
      <c r="F76" s="21"/>
      <c r="G76" s="13">
        <f t="shared" ref="G76:G77" si="5">F76-E76</f>
        <v>0</v>
      </c>
      <c r="H76" s="15"/>
      <c r="I76" s="28"/>
      <c r="J76" s="10"/>
    </row>
    <row r="77" spans="2:10" s="11" customFormat="1" ht="14.25" x14ac:dyDescent="0.2">
      <c r="B77" s="10"/>
      <c r="C77" s="10"/>
      <c r="D77" s="27"/>
      <c r="E77" s="21"/>
      <c r="F77" s="21"/>
      <c r="G77" s="13">
        <f t="shared" si="5"/>
        <v>0</v>
      </c>
      <c r="H77" s="15"/>
      <c r="I77" s="28"/>
      <c r="J77" s="10"/>
    </row>
    <row r="78" spans="2:10" s="11" customFormat="1" ht="14.25" x14ac:dyDescent="0.2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.75" thickBot="1" x14ac:dyDescent="0.3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.75" thickBot="1" x14ac:dyDescent="0.3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40" t="s">
        <v>27</v>
      </c>
      <c r="D86" s="41"/>
      <c r="E86" s="41"/>
      <c r="F86" s="41"/>
      <c r="G86" s="41"/>
      <c r="H86" s="41"/>
      <c r="I86" s="41"/>
      <c r="J86" s="4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C86:J86"/>
    <mergeCell ref="D11:F11"/>
  </mergeCells>
  <conditionalFormatting sqref="H20">
    <cfRule type="cellIs" dxfId="83" priority="69" operator="greaterThan">
      <formula>0.15</formula>
    </cfRule>
    <cfRule type="cellIs" dxfId="82" priority="68" operator="lessThan">
      <formula>-0.15</formula>
    </cfRule>
    <cfRule type="cellIs" dxfId="81" priority="67" operator="between">
      <formula>-0.15</formula>
      <formula>0.15</formula>
    </cfRule>
  </conditionalFormatting>
  <conditionalFormatting sqref="H26">
    <cfRule type="cellIs" dxfId="80" priority="71" operator="lessThan">
      <formula>-0.15</formula>
    </cfRule>
    <cfRule type="cellIs" dxfId="79" priority="70" operator="between">
      <formula>-0.15</formula>
      <formula>0.15</formula>
    </cfRule>
    <cfRule type="cellIs" dxfId="78" priority="72" operator="greaterThan">
      <formula>0.15</formula>
    </cfRule>
  </conditionalFormatting>
  <conditionalFormatting sqref="H29">
    <cfRule type="cellIs" dxfId="77" priority="62" operator="lessThan">
      <formula>-0.15</formula>
    </cfRule>
    <cfRule type="cellIs" dxfId="76" priority="63" operator="greaterThan">
      <formula>0.15</formula>
    </cfRule>
    <cfRule type="cellIs" dxfId="75" priority="61" operator="between">
      <formula>-0.15</formula>
      <formula>0.15</formula>
    </cfRule>
  </conditionalFormatting>
  <conditionalFormatting sqref="H35">
    <cfRule type="cellIs" dxfId="74" priority="66" operator="greaterThan">
      <formula>0.15</formula>
    </cfRule>
    <cfRule type="cellIs" dxfId="73" priority="65" operator="lessThan">
      <formula>-0.15</formula>
    </cfRule>
    <cfRule type="cellIs" dxfId="72" priority="64" operator="between">
      <formula>-0.15</formula>
      <formula>0.15</formula>
    </cfRule>
  </conditionalFormatting>
  <conditionalFormatting sqref="H38">
    <cfRule type="cellIs" dxfId="71" priority="26" operator="lessThan">
      <formula>-0.15</formula>
    </cfRule>
    <cfRule type="cellIs" dxfId="70" priority="27" operator="greaterThan">
      <formula>0.15</formula>
    </cfRule>
    <cfRule type="cellIs" dxfId="69" priority="25" operator="between">
      <formula>-0.15</formula>
      <formula>0.15</formula>
    </cfRule>
  </conditionalFormatting>
  <conditionalFormatting sqref="H44">
    <cfRule type="cellIs" dxfId="68" priority="30" operator="greaterThan">
      <formula>0.15</formula>
    </cfRule>
    <cfRule type="cellIs" dxfId="67" priority="29" operator="lessThan">
      <formula>-0.15</formula>
    </cfRule>
    <cfRule type="cellIs" dxfId="66" priority="28" operator="between">
      <formula>-0.15</formula>
      <formula>0.15</formula>
    </cfRule>
  </conditionalFormatting>
  <conditionalFormatting sqref="H47">
    <cfRule type="cellIs" dxfId="65" priority="19" operator="between">
      <formula>-0.15</formula>
      <formula>0.15</formula>
    </cfRule>
    <cfRule type="cellIs" dxfId="64" priority="20" operator="lessThan">
      <formula>-0.15</formula>
    </cfRule>
    <cfRule type="cellIs" dxfId="63" priority="21" operator="greaterThan">
      <formula>0.15</formula>
    </cfRule>
  </conditionalFormatting>
  <conditionalFormatting sqref="H53">
    <cfRule type="cellIs" dxfId="62" priority="22" operator="between">
      <formula>-0.15</formula>
      <formula>0.15</formula>
    </cfRule>
    <cfRule type="cellIs" dxfId="61" priority="23" operator="lessThan">
      <formula>-0.15</formula>
    </cfRule>
    <cfRule type="cellIs" dxfId="60" priority="24" operator="greaterThan">
      <formula>0.15</formula>
    </cfRule>
  </conditionalFormatting>
  <conditionalFormatting sqref="H56">
    <cfRule type="cellIs" dxfId="59" priority="15" operator="greaterThan">
      <formula>0.15</formula>
    </cfRule>
    <cfRule type="cellIs" dxfId="58" priority="14" operator="lessThan">
      <formula>-0.15</formula>
    </cfRule>
    <cfRule type="cellIs" dxfId="57" priority="13" operator="between">
      <formula>-0.15</formula>
      <formula>0.15</formula>
    </cfRule>
  </conditionalFormatting>
  <conditionalFormatting sqref="H62">
    <cfRule type="cellIs" dxfId="56" priority="18" operator="greaterThan">
      <formula>0.15</formula>
    </cfRule>
    <cfRule type="cellIs" dxfId="55" priority="16" operator="between">
      <formula>-0.15</formula>
      <formula>0.15</formula>
    </cfRule>
    <cfRule type="cellIs" dxfId="54" priority="17" operator="lessThan">
      <formula>-0.15</formula>
    </cfRule>
  </conditionalFormatting>
  <conditionalFormatting sqref="H65">
    <cfRule type="cellIs" dxfId="53" priority="9" operator="greaterThan">
      <formula>0.15</formula>
    </cfRule>
    <cfRule type="cellIs" dxfId="52" priority="8" operator="lessThan">
      <formula>-0.15</formula>
    </cfRule>
    <cfRule type="cellIs" dxfId="51" priority="7" operator="between">
      <formula>-0.15</formula>
      <formula>0.15</formula>
    </cfRule>
  </conditionalFormatting>
  <conditionalFormatting sqref="H71">
    <cfRule type="cellIs" dxfId="50" priority="12" operator="greaterThan">
      <formula>0.15</formula>
    </cfRule>
    <cfRule type="cellIs" dxfId="49" priority="10" operator="between">
      <formula>-0.15</formula>
      <formula>0.15</formula>
    </cfRule>
    <cfRule type="cellIs" dxfId="48" priority="11" operator="lessThan">
      <formula>-0.15</formula>
    </cfRule>
  </conditionalFormatting>
  <conditionalFormatting sqref="H74">
    <cfRule type="cellIs" dxfId="47" priority="1" operator="between">
      <formula>-0.15</formula>
      <formula>0.15</formula>
    </cfRule>
    <cfRule type="cellIs" dxfId="46" priority="3" operator="greaterThan">
      <formula>0.15</formula>
    </cfRule>
    <cfRule type="cellIs" dxfId="45" priority="2" operator="lessThan">
      <formula>-0.15</formula>
    </cfRule>
  </conditionalFormatting>
  <conditionalFormatting sqref="H80">
    <cfRule type="cellIs" dxfId="44" priority="6" operator="greaterThan">
      <formula>0.15</formula>
    </cfRule>
    <cfRule type="cellIs" dxfId="43" priority="5" operator="lessThan">
      <formula>-0.15</formula>
    </cfRule>
    <cfRule type="cellIs" dxfId="42" priority="4" operator="between">
      <formula>-0.15</formula>
      <formula>0.15</formula>
    </cfRule>
  </conditionalFormatting>
  <pageMargins left="0.7" right="0.7" top="0.75" bottom="0.75" header="0.3" footer="0.3"/>
  <pageSetup paperSize="9" scale="60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J88"/>
  <sheetViews>
    <sheetView showGridLines="0" zoomScale="85" zoomScaleNormal="85" workbookViewId="0">
      <pane xSplit="1" ySplit="19" topLeftCell="B68" activePane="bottomRight" state="frozen"/>
      <selection pane="topRight" activeCell="B1" sqref="B1"/>
      <selection pane="bottomLeft" activeCell="A20" sqref="A20"/>
      <selection pane="bottomRight" activeCell="H29" sqref="H29"/>
    </sheetView>
  </sheetViews>
  <sheetFormatPr defaultColWidth="4.140625" defaultRowHeight="11.25" x14ac:dyDescent="0.2"/>
  <cols>
    <col min="1" max="3" width="4.140625" style="2"/>
    <col min="4" max="4" width="56.85546875" style="2" customWidth="1"/>
    <col min="5" max="5" width="15.42578125" style="2" customWidth="1"/>
    <col min="6" max="6" width="16.7109375" style="2" customWidth="1"/>
    <col min="7" max="7" width="16.42578125" style="2" customWidth="1"/>
    <col min="8" max="8" width="16.28515625" style="2" customWidth="1"/>
    <col min="9" max="9" width="76.28515625" style="2" customWidth="1"/>
    <col min="10" max="10" width="12.42578125" style="2" customWidth="1"/>
    <col min="11" max="16384" width="4.14062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5" x14ac:dyDescent="0.25">
      <c r="B10" s="1"/>
      <c r="C10" s="1"/>
      <c r="D10" s="5"/>
      <c r="E10" s="6"/>
      <c r="F10" s="6"/>
      <c r="G10" s="1"/>
      <c r="H10" s="1"/>
      <c r="I10" s="1"/>
      <c r="J10" s="1"/>
    </row>
    <row r="11" spans="2:10" ht="15" x14ac:dyDescent="0.25">
      <c r="B11" s="1"/>
      <c r="C11" s="1"/>
      <c r="D11" s="42" t="s">
        <v>21</v>
      </c>
      <c r="E11" s="43"/>
      <c r="F11" s="43"/>
      <c r="G11" s="1"/>
      <c r="H11" s="1"/>
      <c r="I11" s="1"/>
      <c r="J11" s="1"/>
    </row>
    <row r="12" spans="2:10" ht="14.25" x14ac:dyDescent="0.2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.25" x14ac:dyDescent="0.2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.25" x14ac:dyDescent="0.2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.25" x14ac:dyDescent="0.2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5" x14ac:dyDescent="0.2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.7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5" x14ac:dyDescent="0.25">
      <c r="B20" s="10"/>
      <c r="C20" s="10"/>
      <c r="D20" s="22" t="s">
        <v>2</v>
      </c>
      <c r="E20" s="23">
        <v>23825</v>
      </c>
      <c r="F20" s="23">
        <v>23825</v>
      </c>
      <c r="G20" s="24">
        <f>F20-E20</f>
        <v>0</v>
      </c>
      <c r="H20" s="25">
        <f>G20/E20</f>
        <v>0</v>
      </c>
      <c r="I20" s="33"/>
      <c r="J20" s="10"/>
    </row>
    <row r="21" spans="2:10" s="11" customFormat="1" ht="14.25" x14ac:dyDescent="0.2">
      <c r="B21" s="10"/>
      <c r="C21" s="10"/>
      <c r="D21" s="34"/>
      <c r="E21" s="12"/>
      <c r="F21" s="12"/>
      <c r="G21" s="13"/>
      <c r="H21" s="13"/>
      <c r="I21" s="35"/>
      <c r="J21" s="10"/>
    </row>
    <row r="22" spans="2:10" s="11" customFormat="1" ht="14.25" x14ac:dyDescent="0.2">
      <c r="B22" s="10"/>
      <c r="C22" s="10"/>
      <c r="D22" s="34"/>
      <c r="E22" s="12"/>
      <c r="F22" s="12"/>
      <c r="G22" s="13"/>
      <c r="H22" s="13"/>
      <c r="I22" s="35"/>
      <c r="J22" s="10"/>
    </row>
    <row r="23" spans="2:10" s="11" customFormat="1" ht="14.25" x14ac:dyDescent="0.2">
      <c r="B23" s="10"/>
      <c r="C23" s="10"/>
      <c r="D23" s="34"/>
      <c r="E23" s="12"/>
      <c r="F23" s="12"/>
      <c r="G23" s="13"/>
      <c r="H23" s="13"/>
      <c r="I23" s="35"/>
      <c r="J23" s="10"/>
    </row>
    <row r="24" spans="2:10" s="11" customFormat="1" ht="15" x14ac:dyDescent="0.25">
      <c r="B24" s="10"/>
      <c r="C24" s="10"/>
      <c r="D24" s="27"/>
      <c r="E24" s="14"/>
      <c r="F24" s="14"/>
      <c r="G24" s="13">
        <f t="shared" ref="G24" si="0">F24-E24</f>
        <v>0</v>
      </c>
      <c r="H24" s="15"/>
      <c r="I24" s="28"/>
      <c r="J24" s="10"/>
    </row>
    <row r="25" spans="2:10" s="11" customFormat="1" ht="15.75" thickBot="1" x14ac:dyDescent="0.3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.75" thickBot="1" x14ac:dyDescent="0.3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5" x14ac:dyDescent="0.25">
      <c r="B29" s="10"/>
      <c r="C29" s="10"/>
      <c r="D29" s="22" t="s">
        <v>3</v>
      </c>
      <c r="E29" s="23">
        <v>8572</v>
      </c>
      <c r="F29" s="23">
        <v>10287</v>
      </c>
      <c r="G29" s="24">
        <f>F29-E29</f>
        <v>1715</v>
      </c>
      <c r="H29" s="25">
        <f>G29/E29</f>
        <v>0.20006999533364442</v>
      </c>
      <c r="I29" s="26"/>
      <c r="J29" s="10"/>
    </row>
    <row r="30" spans="2:10" s="11" customFormat="1" ht="14.25" x14ac:dyDescent="0.2">
      <c r="B30" s="10"/>
      <c r="C30" s="10"/>
      <c r="D30" s="27" t="s">
        <v>28</v>
      </c>
      <c r="E30" s="21">
        <v>1909</v>
      </c>
      <c r="F30" s="21">
        <v>4000</v>
      </c>
      <c r="G30" s="13">
        <f t="shared" ref="G30:G34" si="2">F30-E30</f>
        <v>2091</v>
      </c>
      <c r="H30" s="15"/>
      <c r="I30" s="28"/>
      <c r="J30" s="10"/>
    </row>
    <row r="31" spans="2:10" s="11" customFormat="1" ht="14.25" x14ac:dyDescent="0.2">
      <c r="B31" s="10"/>
      <c r="C31" s="10"/>
      <c r="D31" s="27" t="s">
        <v>29</v>
      </c>
      <c r="E31" s="21">
        <v>1600</v>
      </c>
      <c r="F31" s="21">
        <v>2000</v>
      </c>
      <c r="G31" s="13">
        <f t="shared" si="2"/>
        <v>400</v>
      </c>
      <c r="H31" s="15"/>
      <c r="I31" s="28"/>
      <c r="J31" s="10"/>
    </row>
    <row r="32" spans="2:10" s="11" customFormat="1" ht="14.25" x14ac:dyDescent="0.2">
      <c r="B32" s="10"/>
      <c r="C32" s="10"/>
      <c r="D32" s="27"/>
      <c r="E32" s="21"/>
      <c r="F32" s="21"/>
      <c r="G32" s="13">
        <f t="shared" si="2"/>
        <v>0</v>
      </c>
      <c r="H32" s="15"/>
      <c r="I32" s="28"/>
      <c r="J32" s="10"/>
    </row>
    <row r="33" spans="2:10" s="11" customFormat="1" ht="14.25" x14ac:dyDescent="0.2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5.75" thickBot="1" x14ac:dyDescent="0.3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.75" thickBot="1" x14ac:dyDescent="0.3">
      <c r="B35" s="10"/>
      <c r="C35" s="10"/>
      <c r="D35" s="18" t="s">
        <v>13</v>
      </c>
      <c r="E35" s="19"/>
      <c r="F35" s="19"/>
      <c r="G35" s="19">
        <f>G29-SUM(G30:G34)</f>
        <v>-776</v>
      </c>
      <c r="H35" s="20">
        <f>IF(G35=0,0,G35/E29)</f>
        <v>-9.0527298180121327E-2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5" x14ac:dyDescent="0.25">
      <c r="B38" s="10"/>
      <c r="C38" s="10"/>
      <c r="D38" s="22" t="s">
        <v>4</v>
      </c>
      <c r="E38" s="23">
        <v>14300</v>
      </c>
      <c r="F38" s="23">
        <v>15696</v>
      </c>
      <c r="G38" s="24">
        <f>F38-E38</f>
        <v>1396</v>
      </c>
      <c r="H38" s="25">
        <f>G38/E38</f>
        <v>9.7622377622377618E-2</v>
      </c>
      <c r="I38" s="26"/>
      <c r="J38" s="10"/>
    </row>
    <row r="39" spans="2:10" s="11" customFormat="1" ht="14.25" x14ac:dyDescent="0.2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.25" x14ac:dyDescent="0.2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.25" x14ac:dyDescent="0.2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.25" x14ac:dyDescent="0.2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.75" thickBot="1" x14ac:dyDescent="0.3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.75" thickBot="1" x14ac:dyDescent="0.3">
      <c r="B44" s="10"/>
      <c r="C44" s="10"/>
      <c r="D44" s="18" t="s">
        <v>14</v>
      </c>
      <c r="E44" s="19"/>
      <c r="F44" s="19"/>
      <c r="G44" s="19">
        <f>G38-SUM(G39:G43)</f>
        <v>1396</v>
      </c>
      <c r="H44" s="20">
        <f>IF(G44=0,0,G44/E38)</f>
        <v>9.7622377622377618E-2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5" x14ac:dyDescent="0.2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.25" x14ac:dyDescent="0.2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.25" x14ac:dyDescent="0.2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.25" x14ac:dyDescent="0.2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.25" x14ac:dyDescent="0.2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.75" thickBot="1" x14ac:dyDescent="0.3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.75" thickBot="1" x14ac:dyDescent="0.3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5" x14ac:dyDescent="0.25">
      <c r="B56" s="10"/>
      <c r="C56" s="10"/>
      <c r="D56" s="22" t="s">
        <v>6</v>
      </c>
      <c r="E56" s="23">
        <v>11770</v>
      </c>
      <c r="F56" s="23">
        <v>13854</v>
      </c>
      <c r="G56" s="24">
        <f>F56-E56</f>
        <v>2084</v>
      </c>
      <c r="H56" s="25">
        <f>G56/E56</f>
        <v>0.17706032285471537</v>
      </c>
      <c r="I56" s="26"/>
      <c r="J56" s="10"/>
    </row>
    <row r="57" spans="2:10" s="11" customFormat="1" ht="14.25" x14ac:dyDescent="0.2">
      <c r="B57" s="10"/>
      <c r="C57" s="10"/>
      <c r="D57" s="27" t="s">
        <v>30</v>
      </c>
      <c r="E57" s="21">
        <v>76</v>
      </c>
      <c r="F57" s="21">
        <v>160</v>
      </c>
      <c r="G57" s="13">
        <f>F57-E57</f>
        <v>84</v>
      </c>
      <c r="H57" s="15"/>
      <c r="I57" s="28"/>
      <c r="J57" s="10"/>
    </row>
    <row r="58" spans="2:10" s="11" customFormat="1" ht="14.25" x14ac:dyDescent="0.2">
      <c r="B58" s="10"/>
      <c r="C58" s="10"/>
      <c r="D58" s="27" t="s">
        <v>31</v>
      </c>
      <c r="E58" s="21">
        <v>477</v>
      </c>
      <c r="F58" s="21">
        <v>1200</v>
      </c>
      <c r="G58" s="13">
        <f t="shared" ref="G58:G60" si="5">F58-E58</f>
        <v>723</v>
      </c>
      <c r="H58" s="15"/>
      <c r="I58" s="28"/>
      <c r="J58" s="10"/>
    </row>
    <row r="59" spans="2:10" s="11" customFormat="1" ht="14.25" x14ac:dyDescent="0.2">
      <c r="B59" s="10"/>
      <c r="C59" s="10"/>
      <c r="D59" s="27" t="s">
        <v>32</v>
      </c>
      <c r="E59" s="21">
        <v>720</v>
      </c>
      <c r="F59" s="21">
        <v>860</v>
      </c>
      <c r="G59" s="13">
        <f t="shared" si="5"/>
        <v>140</v>
      </c>
      <c r="H59" s="15"/>
      <c r="I59" s="28"/>
      <c r="J59" s="10"/>
    </row>
    <row r="60" spans="2:10" s="11" customFormat="1" ht="14.25" x14ac:dyDescent="0.2">
      <c r="B60" s="10"/>
      <c r="C60" s="10"/>
      <c r="D60" s="27" t="s">
        <v>33</v>
      </c>
      <c r="E60" s="21">
        <v>1356</v>
      </c>
      <c r="F60" s="21">
        <v>2784</v>
      </c>
      <c r="G60" s="13">
        <f t="shared" si="5"/>
        <v>1428</v>
      </c>
      <c r="H60" s="15"/>
      <c r="I60" s="28"/>
      <c r="J60" s="10"/>
    </row>
    <row r="61" spans="2:10" s="11" customFormat="1" ht="15.75" thickBot="1" x14ac:dyDescent="0.3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5.75" thickBot="1" x14ac:dyDescent="0.3">
      <c r="B62" s="10"/>
      <c r="C62" s="10"/>
      <c r="D62" s="18" t="s">
        <v>15</v>
      </c>
      <c r="E62" s="19"/>
      <c r="F62" s="19"/>
      <c r="G62" s="19">
        <f>G56-SUM(G57:G61)</f>
        <v>-291</v>
      </c>
      <c r="H62" s="20">
        <f>IF(G62=0,0,G62/E56)</f>
        <v>-2.4723874256584538E-2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5" x14ac:dyDescent="0.25">
      <c r="B65" s="10"/>
      <c r="C65" s="10"/>
      <c r="D65" s="22" t="s">
        <v>7</v>
      </c>
      <c r="E65" s="23">
        <v>59424</v>
      </c>
      <c r="F65" s="23">
        <v>59556</v>
      </c>
      <c r="G65" s="24">
        <f>F65-E65</f>
        <v>132</v>
      </c>
      <c r="H65" s="25">
        <f>G65/E65</f>
        <v>2.2213247172859453E-3</v>
      </c>
      <c r="I65" s="26"/>
      <c r="J65" s="10"/>
    </row>
    <row r="66" spans="2:10" s="11" customFormat="1" ht="14.25" x14ac:dyDescent="0.2">
      <c r="B66" s="10"/>
      <c r="C66" s="10"/>
      <c r="D66" s="27" t="s">
        <v>34</v>
      </c>
      <c r="E66" s="21">
        <v>477</v>
      </c>
      <c r="F66" s="21">
        <v>0</v>
      </c>
      <c r="G66" s="13">
        <f>F66-E66</f>
        <v>-477</v>
      </c>
      <c r="H66" s="15"/>
      <c r="I66" s="28"/>
      <c r="J66" s="10"/>
    </row>
    <row r="67" spans="2:10" s="11" customFormat="1" ht="14.25" x14ac:dyDescent="0.2">
      <c r="B67" s="10"/>
      <c r="C67" s="10"/>
      <c r="D67" s="27" t="s">
        <v>35</v>
      </c>
      <c r="E67" s="21">
        <v>0</v>
      </c>
      <c r="F67" s="21">
        <v>609</v>
      </c>
      <c r="G67" s="13">
        <f t="shared" ref="G67:G69" si="6">F67-E67</f>
        <v>609</v>
      </c>
      <c r="H67" s="15"/>
      <c r="I67" s="28"/>
      <c r="J67" s="10"/>
    </row>
    <row r="68" spans="2:10" s="11" customFormat="1" ht="14.25" x14ac:dyDescent="0.2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.25" x14ac:dyDescent="0.2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5.75" thickBot="1" x14ac:dyDescent="0.3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.75" thickBot="1" x14ac:dyDescent="0.3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required")</f>
        <v>No further explanation required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5" x14ac:dyDescent="0.25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.25" x14ac:dyDescent="0.2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.25" x14ac:dyDescent="0.2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.25" x14ac:dyDescent="0.2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.25" x14ac:dyDescent="0.2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.75" thickBot="1" x14ac:dyDescent="0.3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.75" thickBot="1" x14ac:dyDescent="0.3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40" t="s">
        <v>27</v>
      </c>
      <c r="D86" s="41"/>
      <c r="E86" s="41"/>
      <c r="F86" s="41"/>
      <c r="G86" s="41"/>
      <c r="H86" s="41"/>
      <c r="I86" s="41"/>
      <c r="J86" s="4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D11:F11"/>
    <mergeCell ref="C86:J86"/>
  </mergeCells>
  <conditionalFormatting sqref="H20">
    <cfRule type="cellIs" dxfId="41" priority="39" operator="greaterThan">
      <formula>0.15</formula>
    </cfRule>
    <cfRule type="cellIs" dxfId="40" priority="38" operator="lessThan">
      <formula>-0.15</formula>
    </cfRule>
    <cfRule type="cellIs" dxfId="39" priority="37" operator="between">
      <formula>-0.15</formula>
      <formula>0.15</formula>
    </cfRule>
  </conditionalFormatting>
  <conditionalFormatting sqref="H26">
    <cfRule type="cellIs" dxfId="38" priority="41" operator="lessThan">
      <formula>-0.15</formula>
    </cfRule>
    <cfRule type="cellIs" dxfId="37" priority="40" operator="between">
      <formula>-0.15</formula>
      <formula>0.15</formula>
    </cfRule>
    <cfRule type="cellIs" dxfId="36" priority="42" operator="greaterThan">
      <formula>0.15</formula>
    </cfRule>
  </conditionalFormatting>
  <conditionalFormatting sqref="H29">
    <cfRule type="cellIs" dxfId="35" priority="32" operator="lessThan">
      <formula>-0.15</formula>
    </cfRule>
    <cfRule type="cellIs" dxfId="34" priority="33" operator="greaterThan">
      <formula>0.15</formula>
    </cfRule>
    <cfRule type="cellIs" dxfId="33" priority="31" operator="between">
      <formula>-0.15</formula>
      <formula>0.15</formula>
    </cfRule>
  </conditionalFormatting>
  <conditionalFormatting sqref="H35">
    <cfRule type="cellIs" dxfId="32" priority="36" operator="greaterThan">
      <formula>0.15</formula>
    </cfRule>
    <cfRule type="cellIs" dxfId="31" priority="35" operator="lessThan">
      <formula>-0.15</formula>
    </cfRule>
    <cfRule type="cellIs" dxfId="30" priority="34" operator="between">
      <formula>-0.15</formula>
      <formula>0.15</formula>
    </cfRule>
  </conditionalFormatting>
  <conditionalFormatting sqref="H38">
    <cfRule type="cellIs" dxfId="29" priority="26" operator="lessThan">
      <formula>-0.15</formula>
    </cfRule>
    <cfRule type="cellIs" dxfId="28" priority="27" operator="greaterThan">
      <formula>0.15</formula>
    </cfRule>
    <cfRule type="cellIs" dxfId="27" priority="25" operator="between">
      <formula>-0.15</formula>
      <formula>0.15</formula>
    </cfRule>
  </conditionalFormatting>
  <conditionalFormatting sqref="H44">
    <cfRule type="cellIs" dxfId="26" priority="30" operator="greaterThan">
      <formula>0.15</formula>
    </cfRule>
    <cfRule type="cellIs" dxfId="25" priority="29" operator="lessThan">
      <formula>-0.15</formula>
    </cfRule>
    <cfRule type="cellIs" dxfId="24" priority="28" operator="between">
      <formula>-0.15</formula>
      <formula>0.15</formula>
    </cfRule>
  </conditionalFormatting>
  <conditionalFormatting sqref="H47">
    <cfRule type="cellIs" dxfId="23" priority="19" operator="between">
      <formula>-0.15</formula>
      <formula>0.15</formula>
    </cfRule>
    <cfRule type="cellIs" dxfId="22" priority="20" operator="lessThan">
      <formula>-0.15</formula>
    </cfRule>
    <cfRule type="cellIs" dxfId="21" priority="21" operator="greaterThan">
      <formula>0.15</formula>
    </cfRule>
  </conditionalFormatting>
  <conditionalFormatting sqref="H53">
    <cfRule type="cellIs" dxfId="20" priority="22" operator="between">
      <formula>-0.15</formula>
      <formula>0.15</formula>
    </cfRule>
    <cfRule type="cellIs" dxfId="19" priority="23" operator="lessThan">
      <formula>-0.15</formula>
    </cfRule>
    <cfRule type="cellIs" dxfId="18" priority="24" operator="greaterThan">
      <formula>0.15</formula>
    </cfRule>
  </conditionalFormatting>
  <conditionalFormatting sqref="H56">
    <cfRule type="cellIs" dxfId="17" priority="15" operator="greaterThan">
      <formula>0.15</formula>
    </cfRule>
    <cfRule type="cellIs" dxfId="16" priority="14" operator="lessThan">
      <formula>-0.15</formula>
    </cfRule>
    <cfRule type="cellIs" dxfId="15" priority="13" operator="between">
      <formula>-0.15</formula>
      <formula>0.15</formula>
    </cfRule>
  </conditionalFormatting>
  <conditionalFormatting sqref="H62">
    <cfRule type="cellIs" dxfId="14" priority="18" operator="greaterThan">
      <formula>0.15</formula>
    </cfRule>
    <cfRule type="cellIs" dxfId="13" priority="16" operator="between">
      <formula>-0.15</formula>
      <formula>0.15</formula>
    </cfRule>
    <cfRule type="cellIs" dxfId="12" priority="17" operator="lessThan">
      <formula>-0.15</formula>
    </cfRule>
  </conditionalFormatting>
  <conditionalFormatting sqref="H65">
    <cfRule type="cellIs" dxfId="11" priority="9" operator="greaterThan">
      <formula>0.15</formula>
    </cfRule>
    <cfRule type="cellIs" dxfId="10" priority="8" operator="lessThan">
      <formula>-0.15</formula>
    </cfRule>
    <cfRule type="cellIs" dxfId="9" priority="7" operator="between">
      <formula>-0.15</formula>
      <formula>0.15</formula>
    </cfRule>
  </conditionalFormatting>
  <conditionalFormatting sqref="H71">
    <cfRule type="cellIs" dxfId="8" priority="12" operator="greaterThan">
      <formula>0.15</formula>
    </cfRule>
    <cfRule type="cellIs" dxfId="7" priority="10" operator="between">
      <formula>-0.15</formula>
      <formula>0.15</formula>
    </cfRule>
    <cfRule type="cellIs" dxfId="6" priority="11" operator="lessThan">
      <formula>-0.15</formula>
    </cfRule>
  </conditionalFormatting>
  <conditionalFormatting sqref="H74">
    <cfRule type="cellIs" dxfId="5" priority="1" operator="between">
      <formula>-0.15</formula>
      <formula>0.15</formula>
    </cfRule>
    <cfRule type="cellIs" dxfId="4" priority="3" operator="greaterThan">
      <formula>0.15</formula>
    </cfRule>
    <cfRule type="cellIs" dxfId="3" priority="2" operator="lessThan">
      <formula>-0.15</formula>
    </cfRule>
  </conditionalFormatting>
  <conditionalFormatting sqref="H80">
    <cfRule type="cellIs" dxfId="2" priority="6" operator="greaterThan">
      <formula>0.15</formula>
    </cfRule>
    <cfRule type="cellIs" dxfId="1" priority="5" operator="lessThan">
      <formula>-0.15</formula>
    </cfRule>
    <cfRule type="cellIs" dxfId="0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Significant variances</vt:lpstr>
      <vt:lpstr>Example</vt:lpstr>
    </vt:vector>
  </TitlesOfParts>
  <Company>CPC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Chestfield</dc:creator>
  <cp:lastModifiedBy>WoodlandParishCounci</cp:lastModifiedBy>
  <cp:revision/>
  <cp:lastPrinted>2025-06-07T09:17:44Z</cp:lastPrinted>
  <dcterms:created xsi:type="dcterms:W3CDTF">2010-09-20T17:54:47Z</dcterms:created>
  <dcterms:modified xsi:type="dcterms:W3CDTF">2025-06-07T09:19:50Z</dcterms:modified>
</cp:coreProperties>
</file>